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" sheetId="1" r:id="rId1"/>
  </sheets>
  <definedNames>
    <definedName name="_xlnm.Print_Area" localSheetId="0">'A'!$A$1:$F$56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<sst xmlns="http://schemas.openxmlformats.org/spreadsheetml/2006/main" count="93" uniqueCount="76">
  <si>
    <t>2007 Toyota 4Runner</t>
  </si>
  <si>
    <t>Your Name Here</t>
  </si>
  <si>
    <t>Sport Edition,  4x4, V8 4.7L</t>
  </si>
  <si>
    <t>Street Address</t>
  </si>
  <si>
    <t>City, State, Zip</t>
  </si>
  <si>
    <t>Sugg</t>
  </si>
  <si>
    <t>Phone Number</t>
  </si>
  <si>
    <t>Dealer</t>
  </si>
  <si>
    <t>Retail</t>
  </si>
  <si>
    <t>Code</t>
  </si>
  <si>
    <t>Invoice</t>
  </si>
  <si>
    <t>Price</t>
  </si>
  <si>
    <t>Description</t>
  </si>
  <si>
    <t>8686</t>
  </si>
  <si>
    <t>4Runner Sport Edition 4WD V8 4Door Automatic, Invoice excludes dealer holdback and wholesale financial reserve itemized below</t>
  </si>
  <si>
    <t>SP</t>
  </si>
  <si>
    <t>incld.</t>
  </si>
  <si>
    <t>Sport Package</t>
  </si>
  <si>
    <t>4x4, Full Time 4WD</t>
  </si>
  <si>
    <t>V8, 4.7 Liter</t>
  </si>
  <si>
    <t>1D4</t>
  </si>
  <si>
    <t>n/c</t>
  </si>
  <si>
    <t>Exterior Color - Titanium, Metallic</t>
  </si>
  <si>
    <t>13</t>
  </si>
  <si>
    <t xml:space="preserve">Interior Color - Charcoal, Dark </t>
  </si>
  <si>
    <t>FE</t>
  </si>
  <si>
    <t>Emission Equipment, 50 State</t>
  </si>
  <si>
    <t>NV</t>
  </si>
  <si>
    <t>GY</t>
  </si>
  <si>
    <t>Driver and front passenger front seat-mounted side airbags and front- and second-row roll-sensing side curtain airbags (RSCA) with cutoff switch</t>
  </si>
  <si>
    <t>PN</t>
  </si>
  <si>
    <t xml:space="preserve">Toyota Anti-Theft Alarm System </t>
  </si>
  <si>
    <t>RF</t>
  </si>
  <si>
    <t>Color-Keyed Rear Spoiler with Stop Lamp</t>
  </si>
  <si>
    <t>NJ</t>
  </si>
  <si>
    <t xml:space="preserve">Homelink Garage Door Opener </t>
  </si>
  <si>
    <t>NA</t>
  </si>
  <si>
    <t>115-Volt AC Power Outlet</t>
  </si>
  <si>
    <t>RL</t>
  </si>
  <si>
    <t>Daytime Running Lights, DRL's</t>
  </si>
  <si>
    <t>V2</t>
  </si>
  <si>
    <t xml:space="preserve">Glass Breakage Sensor (PIO) </t>
  </si>
  <si>
    <t>WL</t>
  </si>
  <si>
    <t>Wheel Locks, Alloy (PIO )</t>
  </si>
  <si>
    <t>Dealer Cost</t>
  </si>
  <si>
    <t>Dest</t>
  </si>
  <si>
    <t>Destination Charge</t>
  </si>
  <si>
    <t>TDA</t>
  </si>
  <si>
    <t>Toyota Dealer Advertising</t>
  </si>
  <si>
    <t>Gas</t>
  </si>
  <si>
    <t>Gasoline shipped with from Factory</t>
  </si>
  <si>
    <t>Holdback</t>
  </si>
  <si>
    <t>Dealer Holdback, 2% of base msrp</t>
  </si>
  <si>
    <t>WFR</t>
  </si>
  <si>
    <t>Wholesale Financial Reserve, 1% of base msrp</t>
  </si>
  <si>
    <t>Amount paid over invoice</t>
  </si>
  <si>
    <t>Dealer Profit $</t>
  </si>
  <si>
    <t>Dealer Profit %</t>
  </si>
  <si>
    <t>Tax 8.375%</t>
  </si>
  <si>
    <t>Documentation fee ($45), Inspection ($10), Tire Tax ($12.50)</t>
  </si>
  <si>
    <t>License ($28), Registration ($155)</t>
  </si>
  <si>
    <t>Manufacturer to Customer cash incentive rebate</t>
  </si>
  <si>
    <t>Total Cost</t>
  </si>
  <si>
    <t xml:space="preserve">Timeline : </t>
  </si>
  <si>
    <t>days</t>
  </si>
  <si>
    <t>Order accepted by dealer</t>
  </si>
  <si>
    <t>Order will be submitted Dec 15, then every two weeks thereafter till accepted by factory</t>
  </si>
  <si>
    <t>Order accepted by the factory</t>
  </si>
  <si>
    <t>Allocation status (specially ordered vehicle scheduled to be built, allocated to dealer, deposit placed)</t>
  </si>
  <si>
    <t>Freight status (Built, VIN # known, In route to U.S.A.)</t>
  </si>
  <si>
    <t>At dealer, reiterate request for no wash/wax and that no dealer stickers are applied</t>
  </si>
  <si>
    <t>Pick up vehicle, any Manufacturer to Customer cash incentive rebate applied</t>
  </si>
  <si>
    <t xml:space="preserve">DVD Navigation System - JBL® AM/FM 4-disc CD changer with voice-activated DVD navigation system, satellite radio capability, hands-free phone capability via Bluetooth® wireless technology, backup camera, eight speakers and MP3/WMA playback capability. (Requires FE and NJ) </t>
  </si>
  <si>
    <t>Negotiated Price</t>
  </si>
  <si>
    <t>(Amount paid over invoice + Dealer Holdback + Wholesale Financial Reserve)</t>
  </si>
  <si>
    <t>(Dealer Profit $ / Dealer Cost)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</si>
</sst>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</numFmts>
  <fonts count="1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0"/>
      <color indexed="12"/>
      <name val="Courier"/>
      <family val="0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1" xfId="0" applyNumberForma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 horizontal="left" vertical="top" wrapText="1"/>
      <protection/>
    </xf>
    <xf numFmtId="37" fontId="3" fillId="0" borderId="0" xfId="0" applyNumberFormat="1" applyFont="1" applyAlignment="1" applyProtection="1">
      <alignment/>
      <protection locked="0"/>
    </xf>
    <xf numFmtId="37" fontId="0" fillId="0" borderId="2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5" fontId="2" fillId="0" borderId="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4" fillId="0" borderId="3" xfId="0" applyNumberFormat="1" applyFont="1" applyBorder="1" applyAlignment="1" applyProtection="1">
      <alignment/>
      <protection locked="0"/>
    </xf>
    <xf numFmtId="37" fontId="0" fillId="0" borderId="3" xfId="0" applyNumberFormat="1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5" fontId="2" fillId="0" borderId="4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1" xfId="0" applyNumberForma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left" vertical="top"/>
      <protection/>
    </xf>
    <xf numFmtId="0" fontId="0" fillId="0" borderId="2" xfId="0" applyFont="1" applyBorder="1" applyAlignment="1">
      <alignment/>
    </xf>
    <xf numFmtId="5" fontId="6" fillId="0" borderId="2" xfId="0" applyNumberFormat="1" applyFont="1" applyBorder="1" applyAlignment="1" applyProtection="1">
      <alignment vertical="top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 vertical="top"/>
      <protection locked="0"/>
    </xf>
    <xf numFmtId="0" fontId="6" fillId="0" borderId="2" xfId="0" applyFont="1" applyBorder="1" applyAlignment="1" applyProtection="1">
      <alignment/>
      <protection locked="0"/>
    </xf>
    <xf numFmtId="5" fontId="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 locked="0"/>
    </xf>
    <xf numFmtId="37" fontId="5" fillId="0" borderId="5" xfId="0" applyNumberFormat="1" applyFont="1" applyBorder="1" applyAlignment="1" applyProtection="1">
      <alignment/>
      <protection/>
    </xf>
    <xf numFmtId="5" fontId="7" fillId="0" borderId="5" xfId="0" applyNumberFormat="1" applyFont="1" applyBorder="1" applyAlignment="1" applyProtection="1">
      <alignment/>
      <protection locked="0"/>
    </xf>
    <xf numFmtId="5" fontId="5" fillId="0" borderId="5" xfId="0" applyNumberFormat="1" applyFont="1" applyBorder="1" applyAlignment="1" applyProtection="1">
      <alignment/>
      <protection/>
    </xf>
    <xf numFmtId="5" fontId="6" fillId="0" borderId="0" xfId="0" applyNumberFormat="1" applyFont="1" applyAlignment="1" applyProtection="1">
      <alignment/>
      <protection locked="0"/>
    </xf>
    <xf numFmtId="165" fontId="8" fillId="0" borderId="2" xfId="0" applyNumberFormat="1" applyFont="1" applyBorder="1" applyAlignment="1" applyProtection="1">
      <alignment/>
      <protection locked="0"/>
    </xf>
    <xf numFmtId="37" fontId="9" fillId="0" borderId="2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left" wrapText="1"/>
      <protection/>
    </xf>
    <xf numFmtId="37" fontId="9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8"/>
  <sheetViews>
    <sheetView showGridLines="0" tabSelected="1" defaultGridColor="0" view="pageBreakPreview" zoomScale="80" zoomScaleNormal="67" zoomScaleSheetLayoutView="80" colorId="10" workbookViewId="0" topLeftCell="A1">
      <selection activeCell="A1" sqref="A1"/>
    </sheetView>
  </sheetViews>
  <sheetFormatPr defaultColWidth="9.77734375" defaultRowHeight="15"/>
  <cols>
    <col min="1" max="1" width="7.77734375" style="0" customWidth="1"/>
    <col min="2" max="2" width="17.77734375" style="0" customWidth="1"/>
    <col min="3" max="4" width="9.88671875" style="0" bestFit="1" customWidth="1"/>
    <col min="5" max="5" width="2.77734375" style="0" customWidth="1"/>
    <col min="6" max="6" width="65.77734375" style="0" customWidth="1"/>
  </cols>
  <sheetData>
    <row r="1" spans="2:12" ht="18">
      <c r="B1" s="2" t="s">
        <v>0</v>
      </c>
      <c r="F1" s="3" t="s">
        <v>1</v>
      </c>
      <c r="G1" s="1"/>
      <c r="H1" s="1"/>
      <c r="I1" s="1"/>
      <c r="J1" s="1"/>
      <c r="K1" s="1"/>
      <c r="L1" s="1"/>
    </row>
    <row r="2" spans="2:12" ht="18">
      <c r="B2" s="2" t="s">
        <v>2</v>
      </c>
      <c r="F2" s="3" t="s">
        <v>3</v>
      </c>
      <c r="G2" s="1"/>
      <c r="H2" s="1"/>
      <c r="I2" s="1"/>
      <c r="J2" s="1"/>
      <c r="K2" s="1"/>
      <c r="L2" s="1"/>
    </row>
    <row r="3" spans="2:12" ht="18">
      <c r="B3" s="2"/>
      <c r="F3" s="3" t="s">
        <v>4</v>
      </c>
      <c r="G3" s="1"/>
      <c r="H3" s="1"/>
      <c r="I3" s="1"/>
      <c r="J3" s="1"/>
      <c r="K3" s="1"/>
      <c r="L3" s="1"/>
    </row>
    <row r="4" spans="2:12" ht="18">
      <c r="B4" s="1"/>
      <c r="C4" s="1"/>
      <c r="D4" s="19" t="s">
        <v>5</v>
      </c>
      <c r="E4" s="1"/>
      <c r="F4" s="3" t="s">
        <v>6</v>
      </c>
      <c r="G4" s="1"/>
      <c r="H4" s="1"/>
      <c r="I4" s="1"/>
      <c r="J4" s="1"/>
      <c r="K4" s="1"/>
      <c r="L4" s="1"/>
    </row>
    <row r="5" spans="2:12" ht="15">
      <c r="B5" s="1"/>
      <c r="C5" s="19" t="s">
        <v>7</v>
      </c>
      <c r="D5" s="19" t="s">
        <v>8</v>
      </c>
      <c r="E5" s="1"/>
      <c r="F5" s="1"/>
      <c r="G5" s="1"/>
      <c r="H5" s="1"/>
      <c r="I5" s="1"/>
      <c r="J5" s="1"/>
      <c r="K5" s="1"/>
      <c r="L5" s="1"/>
    </row>
    <row r="6" spans="2:12" ht="15">
      <c r="B6" s="4" t="s">
        <v>9</v>
      </c>
      <c r="C6" s="20" t="s">
        <v>10</v>
      </c>
      <c r="D6" s="20" t="s">
        <v>11</v>
      </c>
      <c r="E6" s="4"/>
      <c r="F6" s="4" t="s">
        <v>12</v>
      </c>
      <c r="G6" s="1"/>
      <c r="H6" s="1"/>
      <c r="I6" s="1"/>
      <c r="J6" s="1"/>
      <c r="K6" s="1"/>
      <c r="L6" s="1"/>
    </row>
    <row r="7" spans="2:12" ht="15">
      <c r="B7" s="11"/>
      <c r="C7" s="11"/>
      <c r="D7" s="11"/>
      <c r="E7" s="11"/>
      <c r="F7" s="11"/>
      <c r="G7" s="1"/>
      <c r="H7" s="1"/>
      <c r="I7" s="1"/>
      <c r="J7" s="1"/>
      <c r="K7" s="1"/>
      <c r="L7" s="1"/>
    </row>
    <row r="8" spans="2:12" ht="30">
      <c r="B8" s="21" t="s">
        <v>13</v>
      </c>
      <c r="C8" s="23">
        <f>29940-C30-C31</f>
        <v>28931.100000000002</v>
      </c>
      <c r="D8" s="23">
        <v>33630</v>
      </c>
      <c r="E8" s="7"/>
      <c r="F8" s="5" t="s">
        <v>14</v>
      </c>
      <c r="G8" s="1"/>
      <c r="H8" s="1"/>
      <c r="I8" s="1"/>
      <c r="J8" s="1"/>
      <c r="K8" s="1"/>
      <c r="L8" s="1"/>
    </row>
    <row r="9" spans="2:12" ht="16.5" customHeight="1">
      <c r="B9" s="7" t="s">
        <v>15</v>
      </c>
      <c r="C9" s="24" t="s">
        <v>16</v>
      </c>
      <c r="D9" s="24" t="s">
        <v>16</v>
      </c>
      <c r="E9" s="7"/>
      <c r="F9" s="7" t="s">
        <v>17</v>
      </c>
      <c r="G9" s="1"/>
      <c r="H9" s="1"/>
      <c r="I9" s="1"/>
      <c r="J9" s="1"/>
      <c r="K9" s="1"/>
      <c r="L9" s="1"/>
    </row>
    <row r="10" spans="2:12" ht="16.5" customHeight="1">
      <c r="B10" s="22"/>
      <c r="C10" s="24" t="s">
        <v>16</v>
      </c>
      <c r="D10" s="24" t="s">
        <v>16</v>
      </c>
      <c r="E10" s="7"/>
      <c r="F10" s="7" t="s">
        <v>18</v>
      </c>
      <c r="G10" s="1"/>
      <c r="H10" s="1"/>
      <c r="I10" s="1"/>
      <c r="J10" s="1"/>
      <c r="K10" s="1"/>
      <c r="L10" s="1"/>
    </row>
    <row r="11" spans="2:12" ht="16.5" customHeight="1">
      <c r="B11" s="7"/>
      <c r="C11" s="24" t="s">
        <v>16</v>
      </c>
      <c r="D11" s="24" t="s">
        <v>16</v>
      </c>
      <c r="E11" s="7"/>
      <c r="F11" s="7" t="s">
        <v>19</v>
      </c>
      <c r="G11" s="1"/>
      <c r="H11" s="1"/>
      <c r="I11" s="1"/>
      <c r="J11" s="1"/>
      <c r="K11" s="1"/>
      <c r="L11" s="1"/>
    </row>
    <row r="12" spans="2:12" ht="16.5" customHeight="1">
      <c r="B12" s="7" t="s">
        <v>20</v>
      </c>
      <c r="C12" s="24" t="s">
        <v>21</v>
      </c>
      <c r="D12" s="24" t="s">
        <v>21</v>
      </c>
      <c r="E12" s="7"/>
      <c r="F12" s="7" t="s">
        <v>22</v>
      </c>
      <c r="G12" s="1"/>
      <c r="H12" s="1"/>
      <c r="I12" s="1"/>
      <c r="J12" s="1"/>
      <c r="K12" s="1"/>
      <c r="L12" s="1"/>
    </row>
    <row r="13" spans="2:12" ht="16.5" customHeight="1">
      <c r="B13" s="7" t="s">
        <v>23</v>
      </c>
      <c r="C13" s="24" t="s">
        <v>21</v>
      </c>
      <c r="D13" s="24" t="s">
        <v>21</v>
      </c>
      <c r="E13" s="7"/>
      <c r="F13" s="7" t="s">
        <v>24</v>
      </c>
      <c r="G13" s="1"/>
      <c r="H13" s="1"/>
      <c r="I13" s="1"/>
      <c r="J13" s="1"/>
      <c r="K13" s="1"/>
      <c r="L13" s="1"/>
    </row>
    <row r="14" spans="2:12" ht="16.5" customHeight="1">
      <c r="B14" s="22"/>
      <c r="C14" s="25"/>
      <c r="D14" s="25"/>
      <c r="E14" s="7"/>
      <c r="F14" s="7"/>
      <c r="G14" s="1"/>
      <c r="H14" s="1"/>
      <c r="I14" s="1"/>
      <c r="J14" s="1"/>
      <c r="K14" s="1"/>
      <c r="L14" s="1"/>
    </row>
    <row r="15" spans="2:12" ht="16.5" customHeight="1">
      <c r="B15" s="7" t="s">
        <v>25</v>
      </c>
      <c r="C15" s="24" t="s">
        <v>21</v>
      </c>
      <c r="D15" s="24" t="s">
        <v>21</v>
      </c>
      <c r="E15" s="7"/>
      <c r="F15" s="7" t="s">
        <v>26</v>
      </c>
      <c r="G15" s="1"/>
      <c r="H15" s="1"/>
      <c r="I15" s="1"/>
      <c r="J15" s="1"/>
      <c r="K15" s="1"/>
      <c r="L15" s="1"/>
    </row>
    <row r="16" spans="2:12" ht="60">
      <c r="B16" s="21" t="s">
        <v>27</v>
      </c>
      <c r="C16" s="26">
        <v>2137</v>
      </c>
      <c r="D16" s="26">
        <v>2620</v>
      </c>
      <c r="E16" s="7"/>
      <c r="F16" s="5" t="s">
        <v>72</v>
      </c>
      <c r="G16" s="1"/>
      <c r="H16" s="1"/>
      <c r="I16" s="1"/>
      <c r="J16" s="1"/>
      <c r="K16" s="1"/>
      <c r="L16" s="1"/>
    </row>
    <row r="17" spans="2:12" ht="30">
      <c r="B17" s="21" t="s">
        <v>28</v>
      </c>
      <c r="C17" s="26">
        <v>559</v>
      </c>
      <c r="D17" s="26">
        <v>650</v>
      </c>
      <c r="E17" s="7"/>
      <c r="F17" s="5" t="s">
        <v>29</v>
      </c>
      <c r="G17" s="1"/>
      <c r="H17" s="1"/>
      <c r="I17" s="1"/>
      <c r="J17" s="1"/>
      <c r="K17" s="1"/>
      <c r="L17" s="1"/>
    </row>
    <row r="18" spans="2:12" ht="16.5" customHeight="1">
      <c r="B18" s="7" t="s">
        <v>30</v>
      </c>
      <c r="C18" s="25">
        <v>176</v>
      </c>
      <c r="D18" s="25">
        <v>220</v>
      </c>
      <c r="E18" s="7"/>
      <c r="F18" s="7" t="s">
        <v>31</v>
      </c>
      <c r="G18" s="1"/>
      <c r="H18" s="1"/>
      <c r="I18" s="1"/>
      <c r="J18" s="1"/>
      <c r="K18" s="1"/>
      <c r="L18" s="1"/>
    </row>
    <row r="19" spans="2:12" ht="16.5" customHeight="1">
      <c r="B19" s="7" t="s">
        <v>32</v>
      </c>
      <c r="C19" s="25">
        <v>160</v>
      </c>
      <c r="D19" s="25">
        <v>220</v>
      </c>
      <c r="E19" s="7"/>
      <c r="F19" s="7" t="s">
        <v>33</v>
      </c>
      <c r="G19" s="1"/>
      <c r="H19" s="1"/>
      <c r="I19" s="1"/>
      <c r="J19" s="1"/>
      <c r="K19" s="1"/>
      <c r="L19" s="1"/>
    </row>
    <row r="20" spans="2:12" ht="16.5" customHeight="1">
      <c r="B20" s="7" t="s">
        <v>34</v>
      </c>
      <c r="C20" s="25">
        <v>100</v>
      </c>
      <c r="D20" s="25">
        <v>125</v>
      </c>
      <c r="E20" s="7"/>
      <c r="F20" s="7" t="s">
        <v>35</v>
      </c>
      <c r="G20" s="1"/>
      <c r="H20" s="1"/>
      <c r="I20" s="1"/>
      <c r="J20" s="1"/>
      <c r="K20" s="1"/>
      <c r="L20" s="1"/>
    </row>
    <row r="21" spans="2:12" ht="16.5" customHeight="1">
      <c r="B21" s="7" t="s">
        <v>36</v>
      </c>
      <c r="C21" s="25">
        <v>80</v>
      </c>
      <c r="D21" s="25">
        <v>100</v>
      </c>
      <c r="E21" s="7"/>
      <c r="F21" s="7" t="s">
        <v>37</v>
      </c>
      <c r="G21" s="1"/>
      <c r="H21" s="1"/>
      <c r="I21" s="1"/>
      <c r="J21" s="1"/>
      <c r="K21" s="1"/>
      <c r="L21" s="1"/>
    </row>
    <row r="22" spans="2:12" ht="16.5" customHeight="1">
      <c r="B22" s="7" t="s">
        <v>38</v>
      </c>
      <c r="C22" s="25">
        <v>32</v>
      </c>
      <c r="D22" s="25">
        <v>40</v>
      </c>
      <c r="E22" s="7"/>
      <c r="F22" s="7" t="s">
        <v>39</v>
      </c>
      <c r="G22" s="1"/>
      <c r="H22" s="1"/>
      <c r="I22" s="1"/>
      <c r="J22" s="1"/>
      <c r="K22" s="1"/>
      <c r="L22" s="1"/>
    </row>
    <row r="23" spans="2:12" ht="16.5" customHeight="1">
      <c r="B23" s="22" t="s">
        <v>40</v>
      </c>
      <c r="C23" s="27">
        <v>112</v>
      </c>
      <c r="D23" s="27">
        <v>165</v>
      </c>
      <c r="E23" s="22"/>
      <c r="F23" s="7" t="s">
        <v>41</v>
      </c>
      <c r="G23" s="1"/>
      <c r="H23" s="1"/>
      <c r="I23" s="1"/>
      <c r="J23" s="1"/>
      <c r="K23" s="1"/>
      <c r="L23" s="1"/>
    </row>
    <row r="24" spans="2:12" ht="16.5" customHeight="1">
      <c r="B24" s="7" t="s">
        <v>42</v>
      </c>
      <c r="C24" s="25">
        <v>37</v>
      </c>
      <c r="D24" s="25">
        <v>59</v>
      </c>
      <c r="E24" s="7"/>
      <c r="F24" s="7" t="s">
        <v>43</v>
      </c>
      <c r="G24" s="1"/>
      <c r="H24" s="1"/>
      <c r="I24" s="1"/>
      <c r="J24" s="1"/>
      <c r="K24" s="1"/>
      <c r="L24" s="1"/>
    </row>
    <row r="25" spans="2:12" ht="19.5" customHeight="1">
      <c r="B25" s="9" t="s">
        <v>44</v>
      </c>
      <c r="C25" s="10">
        <f>SUM(C8:C24)</f>
        <v>32324.100000000002</v>
      </c>
      <c r="D25" s="10">
        <f>SUM(D8:D24)</f>
        <v>37829</v>
      </c>
      <c r="E25" s="9"/>
      <c r="F25" s="9"/>
      <c r="G25" s="1"/>
      <c r="H25" s="8"/>
      <c r="I25" s="1"/>
      <c r="J25" s="1"/>
      <c r="K25" s="1"/>
      <c r="L25" s="1"/>
    </row>
    <row r="26" spans="2:12" ht="19.5" customHeight="1">
      <c r="B26" s="11"/>
      <c r="C26" s="28"/>
      <c r="D26" s="28"/>
      <c r="E26" s="11"/>
      <c r="F26" s="11"/>
      <c r="G26" s="1"/>
      <c r="H26" s="1"/>
      <c r="I26" s="1"/>
      <c r="J26" s="1"/>
      <c r="K26" s="1"/>
      <c r="L26" s="1"/>
    </row>
    <row r="27" spans="2:12" ht="24.75" customHeight="1">
      <c r="B27" s="7" t="s">
        <v>45</v>
      </c>
      <c r="C27" s="25">
        <v>645</v>
      </c>
      <c r="D27" s="7">
        <f>C27</f>
        <v>645</v>
      </c>
      <c r="E27" s="7"/>
      <c r="F27" s="7" t="s">
        <v>46</v>
      </c>
      <c r="G27" s="1"/>
      <c r="H27" s="1"/>
      <c r="I27" s="1"/>
      <c r="J27" s="1"/>
      <c r="K27" s="1"/>
      <c r="L27" s="1"/>
    </row>
    <row r="28" spans="2:12" ht="24.75" customHeight="1">
      <c r="B28" s="7" t="s">
        <v>47</v>
      </c>
      <c r="C28" s="25">
        <v>500</v>
      </c>
      <c r="D28" s="7">
        <f>C28</f>
        <v>500</v>
      </c>
      <c r="E28" s="7"/>
      <c r="F28" s="7" t="s">
        <v>48</v>
      </c>
      <c r="G28" s="1"/>
      <c r="J28" s="1"/>
      <c r="K28" s="1"/>
      <c r="L28" s="1"/>
    </row>
    <row r="29" spans="2:12" ht="24.75" customHeight="1">
      <c r="B29" s="7" t="s">
        <v>49</v>
      </c>
      <c r="C29" s="25">
        <v>10</v>
      </c>
      <c r="D29" s="7">
        <f>C29</f>
        <v>10</v>
      </c>
      <c r="E29" s="7"/>
      <c r="F29" s="7" t="s">
        <v>50</v>
      </c>
      <c r="G29" s="1"/>
      <c r="H29" s="1"/>
      <c r="I29" s="1"/>
      <c r="J29" s="1"/>
      <c r="K29" s="1"/>
      <c r="L29" s="1"/>
    </row>
    <row r="30" spans="2:12" ht="24.75" customHeight="1">
      <c r="B30" s="7" t="s">
        <v>51</v>
      </c>
      <c r="C30" s="7">
        <f>$D8*0.02</f>
        <v>672.6</v>
      </c>
      <c r="D30" s="7"/>
      <c r="E30" s="7"/>
      <c r="F30" s="7" t="s">
        <v>52</v>
      </c>
      <c r="G30" s="1"/>
      <c r="H30" s="6"/>
      <c r="I30" s="6"/>
      <c r="J30" s="1"/>
      <c r="K30" s="1"/>
      <c r="L30" s="1"/>
    </row>
    <row r="31" spans="2:12" ht="24.75" customHeight="1">
      <c r="B31" s="7" t="s">
        <v>53</v>
      </c>
      <c r="C31" s="7">
        <f>$D8*0.01</f>
        <v>336.3</v>
      </c>
      <c r="D31" s="7"/>
      <c r="E31" s="7"/>
      <c r="F31" s="7" t="s">
        <v>54</v>
      </c>
      <c r="G31" s="1"/>
      <c r="H31" s="1"/>
      <c r="I31" s="1"/>
      <c r="J31" s="1"/>
      <c r="K31" s="1"/>
      <c r="L31" s="1"/>
    </row>
    <row r="32" spans="2:12" ht="24.75" customHeight="1">
      <c r="B32" s="9" t="s">
        <v>10</v>
      </c>
      <c r="C32" s="10">
        <f>SUM(C25:C31)</f>
        <v>34488.00000000001</v>
      </c>
      <c r="D32" s="10">
        <f>SUM(D25:D31)</f>
        <v>38984</v>
      </c>
      <c r="E32" s="9"/>
      <c r="F32" s="9"/>
      <c r="G32" s="1"/>
      <c r="H32" s="1"/>
      <c r="I32" s="1"/>
      <c r="J32" s="1"/>
      <c r="K32" s="1"/>
      <c r="L32" s="1"/>
    </row>
    <row r="33" spans="2:12" ht="24.75" customHeight="1">
      <c r="B33" s="11"/>
      <c r="C33" s="29"/>
      <c r="D33" s="29"/>
      <c r="E33" s="11"/>
      <c r="F33" s="11"/>
      <c r="G33" s="1"/>
      <c r="H33" s="1"/>
      <c r="I33" s="1"/>
      <c r="J33" s="1"/>
      <c r="K33" s="1"/>
      <c r="L33" s="1"/>
    </row>
    <row r="34" spans="2:12" ht="24.75" customHeight="1">
      <c r="B34" s="7"/>
      <c r="C34" s="7">
        <f>C36-C32</f>
        <v>249.99999999999272</v>
      </c>
      <c r="D34" s="7"/>
      <c r="E34" s="7"/>
      <c r="F34" s="7" t="s">
        <v>55</v>
      </c>
      <c r="G34" s="1"/>
      <c r="H34" s="12"/>
      <c r="I34" s="1"/>
      <c r="J34" s="1"/>
      <c r="K34" s="1"/>
      <c r="L34" s="1"/>
    </row>
    <row r="35" spans="2:12" ht="24.75" customHeight="1">
      <c r="B35" s="7"/>
      <c r="C35" s="25"/>
      <c r="D35" s="7"/>
      <c r="E35" s="7"/>
      <c r="F35" s="7"/>
      <c r="G35" s="1"/>
      <c r="J35" s="1"/>
      <c r="K35" s="1"/>
      <c r="L35" s="1"/>
    </row>
    <row r="36" spans="2:12" ht="24.75" customHeight="1">
      <c r="B36" s="9" t="s">
        <v>73</v>
      </c>
      <c r="C36" s="13">
        <v>34738</v>
      </c>
      <c r="D36" s="10"/>
      <c r="E36" s="9"/>
      <c r="F36" s="9"/>
      <c r="G36" s="1"/>
      <c r="H36" s="1"/>
      <c r="I36" s="1"/>
      <c r="J36" s="1"/>
      <c r="K36" s="1"/>
      <c r="L36" s="1"/>
    </row>
    <row r="37" spans="2:12" ht="24.75" customHeight="1">
      <c r="B37" s="9" t="s">
        <v>56</v>
      </c>
      <c r="C37" s="10">
        <f>(+C34+C30+C31)</f>
        <v>1258.8999999999928</v>
      </c>
      <c r="D37" s="10"/>
      <c r="E37" s="9"/>
      <c r="F37" s="14" t="s">
        <v>74</v>
      </c>
      <c r="G37" s="1"/>
      <c r="H37" s="1"/>
      <c r="I37" s="1"/>
      <c r="J37" s="1"/>
      <c r="K37" s="1"/>
      <c r="L37" s="1"/>
    </row>
    <row r="38" spans="2:12" ht="24.75" customHeight="1">
      <c r="B38" s="9" t="s">
        <v>57</v>
      </c>
      <c r="C38" s="15">
        <f>C37/C25</f>
        <v>0.038946173288660554</v>
      </c>
      <c r="D38" s="10"/>
      <c r="E38" s="9"/>
      <c r="F38" s="7" t="s">
        <v>75</v>
      </c>
      <c r="G38" s="1"/>
      <c r="H38" s="1"/>
      <c r="I38" s="1"/>
      <c r="J38" s="1"/>
      <c r="K38" s="1"/>
      <c r="L38" s="1"/>
    </row>
    <row r="39" spans="2:12" ht="24.75" customHeight="1">
      <c r="B39" s="30"/>
      <c r="C39" s="31"/>
      <c r="D39" s="32"/>
      <c r="E39" s="30"/>
      <c r="F39" s="30"/>
      <c r="G39" s="1"/>
      <c r="H39" s="1"/>
      <c r="I39" s="1"/>
      <c r="J39" s="1"/>
      <c r="K39" s="1"/>
      <c r="L39" s="1"/>
    </row>
    <row r="40" spans="2:12" ht="24.75" customHeight="1">
      <c r="B40" s="7"/>
      <c r="C40" s="7">
        <f>C36*0.08375</f>
        <v>2909.3075000000003</v>
      </c>
      <c r="D40" s="7">
        <f>D32*0.08375</f>
        <v>3264.9100000000003</v>
      </c>
      <c r="E40" s="7"/>
      <c r="F40" s="7" t="s">
        <v>58</v>
      </c>
      <c r="G40" s="1"/>
      <c r="H40" s="1"/>
      <c r="I40" s="1"/>
      <c r="J40" s="1"/>
      <c r="K40" s="1"/>
      <c r="L40" s="1"/>
    </row>
    <row r="41" spans="2:12" ht="24.75" customHeight="1">
      <c r="B41" s="7"/>
      <c r="C41" s="25">
        <f>45+10+12.5</f>
        <v>67.5</v>
      </c>
      <c r="D41" s="7">
        <f>C41</f>
        <v>67.5</v>
      </c>
      <c r="E41" s="7"/>
      <c r="F41" s="7" t="s">
        <v>59</v>
      </c>
      <c r="G41" s="1"/>
      <c r="H41" s="1"/>
      <c r="I41" s="1"/>
      <c r="J41" s="1"/>
      <c r="K41" s="1"/>
      <c r="L41" s="1"/>
    </row>
    <row r="42" spans="2:12" ht="24.75" customHeight="1">
      <c r="B42" s="7"/>
      <c r="C42" s="25">
        <f>28+155</f>
        <v>183</v>
      </c>
      <c r="D42" s="7">
        <f>C42</f>
        <v>183</v>
      </c>
      <c r="E42" s="7"/>
      <c r="F42" s="7" t="s">
        <v>60</v>
      </c>
      <c r="G42" s="1"/>
      <c r="H42" s="1"/>
      <c r="I42" s="1"/>
      <c r="J42" s="1"/>
      <c r="K42" s="1"/>
      <c r="L42" s="1"/>
    </row>
    <row r="43" spans="2:12" ht="24.75" customHeight="1">
      <c r="B43" s="7"/>
      <c r="C43" s="25">
        <v>-1500</v>
      </c>
      <c r="D43" s="25"/>
      <c r="E43" s="7"/>
      <c r="F43" s="7" t="s">
        <v>61</v>
      </c>
      <c r="G43" s="1"/>
      <c r="H43" s="1"/>
      <c r="I43" s="1"/>
      <c r="J43" s="1"/>
      <c r="K43" s="1"/>
      <c r="L43" s="1"/>
    </row>
    <row r="44" spans="2:12" ht="24.75" customHeight="1" thickBot="1">
      <c r="B44" s="16" t="s">
        <v>62</v>
      </c>
      <c r="C44" s="17">
        <f>C36+SUM(C40:C43)</f>
        <v>36397.8075</v>
      </c>
      <c r="D44" s="17">
        <f>D32+SUM(D40:D43)</f>
        <v>42499.41</v>
      </c>
      <c r="E44" s="16"/>
      <c r="F44" s="16"/>
      <c r="G44" s="1"/>
      <c r="H44" s="1"/>
      <c r="I44" s="1"/>
      <c r="J44" s="1"/>
      <c r="K44" s="1"/>
      <c r="L44" s="1"/>
    </row>
    <row r="45" spans="2:12" ht="24.75" customHeight="1" thickTop="1">
      <c r="B45" s="11"/>
      <c r="C45" s="33"/>
      <c r="D45" s="11"/>
      <c r="E45" s="11"/>
      <c r="F45" s="11"/>
      <c r="G45" s="1"/>
      <c r="H45" s="1"/>
      <c r="I45" s="1"/>
      <c r="J45" s="1"/>
      <c r="K45" s="1"/>
      <c r="L45" s="1"/>
    </row>
    <row r="46" spans="2:12" ht="24.75" customHeight="1">
      <c r="B46" s="11"/>
      <c r="C46" s="28"/>
      <c r="D46" s="28"/>
      <c r="E46" s="11"/>
      <c r="F46" s="11"/>
      <c r="G46" s="1"/>
      <c r="H46" s="1"/>
      <c r="I46" s="1"/>
      <c r="J46" s="1"/>
      <c r="K46" s="1"/>
      <c r="L46" s="1"/>
    </row>
    <row r="47" spans="2:12" ht="24.75" customHeight="1">
      <c r="B47" s="18" t="s">
        <v>63</v>
      </c>
      <c r="C47" s="7"/>
      <c r="D47" s="7"/>
      <c r="E47" s="7"/>
      <c r="F47" s="7"/>
      <c r="G47" s="1"/>
      <c r="H47" s="1"/>
      <c r="I47" s="1"/>
      <c r="J47" s="1"/>
      <c r="K47" s="1"/>
      <c r="L47" s="1"/>
    </row>
    <row r="48" spans="2:12" ht="27.75" customHeight="1">
      <c r="B48" s="34">
        <f>DATE(2006,12,2)</f>
        <v>39053</v>
      </c>
      <c r="C48" s="35">
        <v>0</v>
      </c>
      <c r="D48" s="35" t="s">
        <v>64</v>
      </c>
      <c r="E48" s="35"/>
      <c r="F48" s="36" t="s">
        <v>65</v>
      </c>
      <c r="G48" s="1"/>
      <c r="H48" s="1"/>
      <c r="I48" s="1"/>
      <c r="J48" s="1"/>
      <c r="K48" s="1"/>
      <c r="L48" s="1"/>
    </row>
    <row r="49" spans="2:12" ht="27.75" customHeight="1">
      <c r="B49" s="34">
        <f>DATE(2006,12,15)</f>
        <v>39066</v>
      </c>
      <c r="C49" s="35">
        <f>+B49-B48</f>
        <v>13</v>
      </c>
      <c r="D49" s="35" t="s">
        <v>64</v>
      </c>
      <c r="E49" s="35"/>
      <c r="F49" s="36" t="s">
        <v>66</v>
      </c>
      <c r="G49" s="1"/>
      <c r="H49" s="1"/>
      <c r="I49" s="1"/>
      <c r="J49" s="1"/>
      <c r="K49" s="1"/>
      <c r="L49" s="1"/>
    </row>
    <row r="50" spans="2:12" ht="27.75" customHeight="1">
      <c r="B50" s="34"/>
      <c r="C50" s="35"/>
      <c r="D50" s="35" t="s">
        <v>64</v>
      </c>
      <c r="E50" s="35"/>
      <c r="F50" s="36" t="s">
        <v>67</v>
      </c>
      <c r="G50" s="1"/>
      <c r="H50" s="1"/>
      <c r="I50" s="1"/>
      <c r="J50" s="1"/>
      <c r="K50" s="1"/>
      <c r="L50" s="1"/>
    </row>
    <row r="51" spans="2:12" ht="27.75" customHeight="1">
      <c r="B51" s="34">
        <f>DATE(2007,3,24)</f>
        <v>39165</v>
      </c>
      <c r="C51" s="35">
        <f>+B51-B48</f>
        <v>112</v>
      </c>
      <c r="D51" s="35" t="s">
        <v>64</v>
      </c>
      <c r="E51" s="35"/>
      <c r="F51" s="36" t="s">
        <v>68</v>
      </c>
      <c r="G51" s="1"/>
      <c r="H51" s="1"/>
      <c r="I51" s="1"/>
      <c r="J51" s="1"/>
      <c r="K51" s="1"/>
      <c r="L51" s="1"/>
    </row>
    <row r="52" spans="2:12" ht="27.75" customHeight="1">
      <c r="B52" s="34"/>
      <c r="C52" s="35"/>
      <c r="D52" s="35" t="s">
        <v>64</v>
      </c>
      <c r="E52" s="35"/>
      <c r="F52" s="36" t="s">
        <v>69</v>
      </c>
      <c r="G52" s="1"/>
      <c r="H52" s="1"/>
      <c r="I52" s="1"/>
      <c r="J52" s="1"/>
      <c r="K52" s="1"/>
      <c r="L52" s="1"/>
    </row>
    <row r="53" spans="2:12" ht="27.75" customHeight="1">
      <c r="B53" s="34">
        <f>DATE(2007,4,14)</f>
        <v>39186</v>
      </c>
      <c r="C53" s="35">
        <f>+B53-B48</f>
        <v>133</v>
      </c>
      <c r="D53" s="35" t="s">
        <v>64</v>
      </c>
      <c r="E53" s="35"/>
      <c r="F53" s="36" t="s">
        <v>70</v>
      </c>
      <c r="G53" s="1"/>
      <c r="H53" s="1"/>
      <c r="I53" s="1"/>
      <c r="J53" s="1"/>
      <c r="K53" s="1"/>
      <c r="L53" s="1"/>
    </row>
    <row r="54" spans="2:12" ht="27.75" customHeight="1">
      <c r="B54" s="34">
        <f>DATE(2007,4,21)</f>
        <v>39193</v>
      </c>
      <c r="C54" s="35">
        <f>+B54-B48</f>
        <v>140</v>
      </c>
      <c r="D54" s="35" t="s">
        <v>64</v>
      </c>
      <c r="E54" s="35"/>
      <c r="F54" s="36" t="s">
        <v>71</v>
      </c>
      <c r="G54" s="1"/>
      <c r="H54" s="1"/>
      <c r="I54" s="1"/>
      <c r="J54" s="1"/>
      <c r="K54" s="1"/>
      <c r="L54" s="1"/>
    </row>
    <row r="55" spans="2:12" ht="15">
      <c r="B55" s="37"/>
      <c r="C55" s="37"/>
      <c r="D55" s="37"/>
      <c r="E55" s="37"/>
      <c r="F55" s="37"/>
      <c r="G55" s="1"/>
      <c r="H55" s="1"/>
      <c r="I55" s="1"/>
      <c r="J55" s="1"/>
      <c r="K55" s="1"/>
      <c r="L55" s="1"/>
    </row>
    <row r="56" spans="2:12" ht="15">
      <c r="B56" s="37"/>
      <c r="C56" s="37"/>
      <c r="D56" s="37"/>
      <c r="E56" s="37"/>
      <c r="F56" s="37"/>
      <c r="G56" s="1"/>
      <c r="H56" s="1"/>
      <c r="I56" s="1"/>
      <c r="J56" s="1"/>
      <c r="K56" s="1"/>
      <c r="L56" s="1"/>
    </row>
    <row r="57" spans="7:12" ht="15">
      <c r="G57" s="1"/>
      <c r="H57" s="1"/>
      <c r="I57" s="1"/>
      <c r="J57" s="1"/>
      <c r="K57" s="1"/>
      <c r="L57" s="1"/>
    </row>
    <row r="58" spans="2:12" ht="15">
      <c r="B58" s="1"/>
      <c r="C58" s="1"/>
      <c r="D58" s="1"/>
      <c r="E58" s="1"/>
      <c r="F58" s="11"/>
      <c r="G58" s="1"/>
      <c r="H58" s="1"/>
      <c r="I58" s="1"/>
      <c r="J58" s="1"/>
      <c r="K58" s="1"/>
      <c r="L58" s="1"/>
    </row>
  </sheetData>
  <printOptions horizontalCentered="1" verticalCentered="1"/>
  <pageMargins left="0.25" right="0.5" top="0.5" bottom="0.5" header="0.5" footer="0.5"/>
  <pageSetup fitToHeight="1" fitToWidth="1" horizontalDpi="300" verticalDpi="300" orientation="portrait" scale="57" r:id="rId1"/>
  <headerFooter alignWithMargins="0">
    <oddFooter>&amp;C&amp;"Arial,Italic"&amp;14TOP4RUNNERS.COM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</cp:lastModifiedBy>
  <cp:lastPrinted>2007-07-16T02:53:13Z</cp:lastPrinted>
  <dcterms:created xsi:type="dcterms:W3CDTF">2007-07-02T01:38:10Z</dcterms:created>
  <dcterms:modified xsi:type="dcterms:W3CDTF">2007-07-16T02:53:19Z</dcterms:modified>
  <cp:category/>
  <cp:version/>
  <cp:contentType/>
  <cp:contentStatus/>
</cp:coreProperties>
</file>